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48630\Dropbox (Pessoal)\Tribunais\Conta\"/>
    </mc:Choice>
  </mc:AlternateContent>
  <xr:revisionPtr revIDLastSave="0" documentId="13_ncr:1_{BD1C3D8C-9717-4DCE-9778-D5EDDF26777D}" xr6:coauthVersionLast="36" xr6:coauthVersionMax="36" xr10:uidLastSave="{00000000-0000-0000-0000-000000000000}"/>
  <bookViews>
    <workbookView xWindow="0" yWindow="0" windowWidth="28800" windowHeight="12225" activeTab="1" xr2:uid="{9DB3E494-E5B8-4967-84C9-11CF4D968F00}"/>
  </bookViews>
  <sheets>
    <sheet name="1 Ano" sheetId="1" r:id="rId1"/>
    <sheet name="2 Anos" sheetId="3" r:id="rId2"/>
    <sheet name="3 Anos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4" l="1"/>
  <c r="E11" i="4" s="1"/>
  <c r="G8" i="1"/>
  <c r="G22" i="4"/>
  <c r="H12" i="4" s="1"/>
  <c r="F22" i="4"/>
  <c r="J13" i="4"/>
  <c r="H15" i="4" s="1"/>
  <c r="J12" i="4"/>
  <c r="F15" i="4" s="1"/>
  <c r="F12" i="4"/>
  <c r="J9" i="4"/>
  <c r="F9" i="4"/>
  <c r="F23" i="4" s="1"/>
  <c r="J3" i="4"/>
  <c r="C3" i="4"/>
  <c r="F21" i="3"/>
  <c r="G20" i="3"/>
  <c r="H11" i="3" s="1"/>
  <c r="F20" i="3"/>
  <c r="H13" i="3"/>
  <c r="J12" i="3"/>
  <c r="F12" i="3"/>
  <c r="J11" i="3"/>
  <c r="F13" i="3" s="1"/>
  <c r="F11" i="3"/>
  <c r="J9" i="3"/>
  <c r="G9" i="3"/>
  <c r="G21" i="3" s="1"/>
  <c r="H12" i="3" s="1"/>
  <c r="F9" i="3"/>
  <c r="J3" i="3"/>
  <c r="C3" i="3"/>
  <c r="F10" i="4" l="1"/>
  <c r="G24" i="4"/>
  <c r="G23" i="4"/>
  <c r="H13" i="4" s="1"/>
  <c r="F13" i="4"/>
  <c r="E10" i="3"/>
  <c r="G14" i="3"/>
  <c r="H23" i="3" s="1"/>
  <c r="F24" i="4" l="1"/>
  <c r="F14" i="4"/>
  <c r="H14" i="4"/>
  <c r="G16" i="4" s="1"/>
  <c r="H26" i="4" s="1"/>
  <c r="E9" i="1"/>
  <c r="G18" i="1"/>
  <c r="G12" i="1" s="1"/>
  <c r="J8" i="1"/>
  <c r="J10" i="1" l="1"/>
  <c r="J3" i="1"/>
  <c r="C3" i="1"/>
  <c r="H20" i="1" l="1"/>
  <c r="H11" i="1"/>
  <c r="F11" i="1"/>
</calcChain>
</file>

<file path=xl/sharedStrings.xml><?xml version="1.0" encoding="utf-8"?>
<sst xmlns="http://schemas.openxmlformats.org/spreadsheetml/2006/main" count="51" uniqueCount="14">
  <si>
    <t>Data de início de contagem</t>
  </si>
  <si>
    <t>Data de fim da contagem</t>
  </si>
  <si>
    <t xml:space="preserve">Taxa de juro aplicável: </t>
  </si>
  <si>
    <t>dias</t>
  </si>
  <si>
    <t>Informação complementar</t>
  </si>
  <si>
    <t>Número de dias em mora</t>
  </si>
  <si>
    <t xml:space="preserve">Capital em dívida </t>
  </si>
  <si>
    <t>(Dia da elaboração da conta)</t>
  </si>
  <si>
    <t xml:space="preserve">no ano de </t>
  </si>
  <si>
    <t xml:space="preserve">Valor em dívida + juros </t>
  </si>
  <si>
    <t>Cálculo de Juros  do ato avulso previsto no
 nº 9 do artº 246º, do CPC</t>
  </si>
  <si>
    <t>Valor de juros vencidos em dívida</t>
  </si>
  <si>
    <t>(11º dia seguinte à notificação ou
11º dia após o 8º dia da data do depósito da P.D.)</t>
  </si>
  <si>
    <t>v.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</si>
</sst>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#,##0.00\ &quot;€&quot;"/>
    <numFmt numFmtId="165" formatCode="dd/mm/yy;@"/>
    <numFmt numFmtId="166" formatCode="0.000%"/>
    <numFmt numFmtId="167" formatCode="#,##0_ ;\-#,##0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color rgb="FFF2F2F2"/>
      <name val="Cambria"/>
      <family val="1"/>
    </font>
    <font>
      <sz val="8"/>
      <name val="Arial"/>
      <family val="2"/>
    </font>
    <font>
      <sz val="11"/>
      <color rgb="FFC00000"/>
      <name val="Bauhaus 93"/>
      <family val="5"/>
    </font>
    <font>
      <sz val="8"/>
      <color rgb="FFFFFFFF"/>
      <name val="Arial"/>
      <family val="2"/>
    </font>
    <font>
      <sz val="10"/>
      <color rgb="FFFFFFFF"/>
      <name val="Trebuchet MS"/>
      <family val="2"/>
    </font>
    <font>
      <sz val="12"/>
      <color indexed="9"/>
      <name val="Trebuchet MS"/>
      <family val="2"/>
    </font>
    <font>
      <b/>
      <sz val="12"/>
      <name val="Trebuchet MS"/>
      <family val="2"/>
    </font>
    <font>
      <b/>
      <sz val="14"/>
      <color rgb="FF1F497D"/>
      <name val="Calibri"/>
      <family val="2"/>
    </font>
    <font>
      <sz val="11"/>
      <color rgb="FFFFFFFF"/>
      <name val="Calibri"/>
      <family val="2"/>
    </font>
    <font>
      <sz val="8"/>
      <color rgb="FF1F497D"/>
      <name val="Calibri"/>
      <family val="2"/>
    </font>
    <font>
      <sz val="12"/>
      <color rgb="FFFFFFFF"/>
      <name val="Calibri"/>
      <family val="2"/>
    </font>
    <font>
      <sz val="14"/>
      <color rgb="FFFF0000"/>
      <name val="Arial"/>
      <family val="2"/>
    </font>
    <font>
      <sz val="12"/>
      <color rgb="FF404040"/>
      <name val="Trebuchet MS"/>
      <family val="2"/>
    </font>
    <font>
      <b/>
      <sz val="12"/>
      <color rgb="FFFFFFFF"/>
      <name val="Calibri"/>
      <family val="2"/>
    </font>
    <font>
      <b/>
      <sz val="12"/>
      <color rgb="FFFF0000"/>
      <name val="Calibri"/>
      <family val="2"/>
    </font>
    <font>
      <b/>
      <sz val="13"/>
      <color rgb="FF1F497D"/>
      <name val="Calibri"/>
      <family val="2"/>
    </font>
    <font>
      <b/>
      <sz val="16"/>
      <color rgb="FF002060"/>
      <name val="Trebuchet MS"/>
      <family val="2"/>
    </font>
    <font>
      <sz val="16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1F497D"/>
      <name val="Calibri"/>
      <family val="2"/>
    </font>
    <font>
      <sz val="12"/>
      <color rgb="FFF2F2F2"/>
      <name val="Cambria"/>
      <family val="1"/>
    </font>
    <font>
      <sz val="10"/>
      <color theme="0"/>
      <name val="Arial"/>
      <family val="2"/>
    </font>
    <font>
      <sz val="10"/>
      <color theme="9" tint="-0.499984740745262"/>
      <name val="Calibri"/>
      <family val="2"/>
    </font>
    <font>
      <b/>
      <sz val="13"/>
      <color rgb="FFD9D9D9"/>
      <name val="Calibri"/>
      <family val="2"/>
    </font>
    <font>
      <b/>
      <sz val="11"/>
      <color rgb="FFF2F2F2"/>
      <name val="Calibri"/>
      <family val="2"/>
    </font>
    <font>
      <i/>
      <sz val="16"/>
      <color rgb="FFFF0000"/>
      <name val="Cambria"/>
      <family val="1"/>
    </font>
    <font>
      <b/>
      <sz val="11"/>
      <color theme="0"/>
      <name val="Calibri"/>
      <family val="2"/>
    </font>
    <font>
      <sz val="8"/>
      <color theme="0"/>
      <name val="Arial"/>
      <family val="2"/>
    </font>
    <font>
      <b/>
      <sz val="16"/>
      <color theme="4" tint="-0.249977111117893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rgb="FF000000"/>
      </patternFill>
    </fill>
    <fill>
      <patternFill patternType="solid">
        <fgColor rgb="FF16365C"/>
        <bgColor rgb="FF000000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-0.249977111117893"/>
        <bgColor rgb="FFFFFFFF"/>
      </patternFill>
    </fill>
    <fill>
      <patternFill patternType="solid">
        <fgColor rgb="FFC4D79B"/>
        <bgColor rgb="FFFFFFFF"/>
      </patternFill>
    </fill>
    <fill>
      <patternFill patternType="solid">
        <fgColor theme="6" tint="-0.249977111117893"/>
        <bgColor rgb="FFFFFFFF"/>
      </patternFill>
    </fill>
    <fill>
      <patternFill patternType="solid">
        <fgColor rgb="FFE26B0A"/>
        <bgColor rgb="FF000000"/>
      </patternFill>
    </fill>
    <fill>
      <patternFill patternType="solid">
        <fgColor rgb="FF244062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A7BFDE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51">
    <xf numFmtId="0" fontId="0" fillId="0" borderId="0" xfId="0"/>
    <xf numFmtId="0" fontId="5" fillId="6" borderId="0" xfId="0" applyFont="1" applyFill="1" applyBorder="1"/>
    <xf numFmtId="0" fontId="7" fillId="6" borderId="0" xfId="0" applyFont="1" applyFill="1" applyBorder="1"/>
    <xf numFmtId="0" fontId="9" fillId="6" borderId="0" xfId="0" applyFont="1" applyFill="1" applyBorder="1"/>
    <xf numFmtId="0" fontId="7" fillId="6" borderId="0" xfId="0" applyFont="1" applyFill="1" applyBorder="1" applyProtection="1">
      <protection locked="0"/>
    </xf>
    <xf numFmtId="0" fontId="5" fillId="6" borderId="0" xfId="0" applyFont="1" applyFill="1" applyBorder="1" applyAlignment="1">
      <alignment horizontal="left" vertical="center"/>
    </xf>
    <xf numFmtId="0" fontId="14" fillId="11" borderId="0" xfId="5" applyFont="1" applyFill="1" applyBorder="1"/>
    <xf numFmtId="166" fontId="19" fillId="13" borderId="4" xfId="5" applyNumberFormat="1" applyFont="1" applyFill="1" applyBorder="1" applyAlignment="1" applyProtection="1">
      <alignment vertical="center"/>
      <protection locked="0"/>
    </xf>
    <xf numFmtId="10" fontId="14" fillId="11" borderId="0" xfId="5" applyNumberFormat="1" applyFont="1" applyFill="1" applyBorder="1"/>
    <xf numFmtId="0" fontId="20" fillId="11" borderId="0" xfId="5" applyFont="1" applyFill="1" applyBorder="1"/>
    <xf numFmtId="0" fontId="23" fillId="6" borderId="0" xfId="0" applyFont="1" applyFill="1" applyBorder="1" applyAlignment="1">
      <alignment horizontal="center" vertical="center"/>
    </xf>
    <xf numFmtId="0" fontId="28" fillId="11" borderId="0" xfId="5" applyFont="1" applyFill="1" applyBorder="1"/>
    <xf numFmtId="0" fontId="5" fillId="14" borderId="0" xfId="0" applyFont="1" applyFill="1" applyBorder="1"/>
    <xf numFmtId="0" fontId="30" fillId="14" borderId="3" xfId="3" applyFont="1" applyFill="1" applyBorder="1"/>
    <xf numFmtId="0" fontId="25" fillId="14" borderId="3" xfId="3" applyFont="1" applyFill="1" applyBorder="1"/>
    <xf numFmtId="2" fontId="27" fillId="14" borderId="0" xfId="0" applyNumberFormat="1" applyFont="1" applyFill="1" applyBorder="1" applyAlignment="1"/>
    <xf numFmtId="0" fontId="29" fillId="14" borderId="6" xfId="2" applyFont="1" applyFill="1" applyBorder="1"/>
    <xf numFmtId="0" fontId="18" fillId="11" borderId="0" xfId="5" applyFont="1" applyFill="1" applyBorder="1" applyAlignment="1">
      <alignment horizontal="center"/>
    </xf>
    <xf numFmtId="0" fontId="32" fillId="14" borderId="3" xfId="3" applyFont="1" applyFill="1" applyBorder="1"/>
    <xf numFmtId="0" fontId="32" fillId="14" borderId="3" xfId="3" applyFont="1" applyFill="1" applyBorder="1" applyAlignment="1">
      <alignment horizontal="center"/>
    </xf>
    <xf numFmtId="167" fontId="26" fillId="14" borderId="0" xfId="1" applyNumberFormat="1" applyFont="1" applyFill="1" applyBorder="1" applyAlignment="1">
      <alignment horizontal="right"/>
    </xf>
    <xf numFmtId="0" fontId="18" fillId="11" borderId="0" xfId="5" applyFont="1" applyFill="1" applyBorder="1" applyAlignment="1" applyProtection="1">
      <alignment horizontal="center"/>
      <protection locked="0"/>
    </xf>
    <xf numFmtId="14" fontId="33" fillId="6" borderId="0" xfId="0" applyNumberFormat="1" applyFont="1" applyFill="1" applyBorder="1" applyProtection="1">
      <protection locked="0"/>
    </xf>
    <xf numFmtId="0" fontId="18" fillId="11" borderId="0" xfId="5" applyFont="1" applyFill="1" applyBorder="1" applyAlignment="1" applyProtection="1">
      <alignment horizontal="center"/>
    </xf>
    <xf numFmtId="0" fontId="5" fillId="6" borderId="0" xfId="0" applyFont="1" applyFill="1" applyBorder="1" applyAlignment="1">
      <alignment horizontal="right"/>
    </xf>
    <xf numFmtId="164" fontId="31" fillId="14" borderId="0" xfId="0" applyNumberFormat="1" applyFont="1" applyFill="1" applyBorder="1" applyAlignment="1">
      <alignment horizontal="center"/>
    </xf>
    <xf numFmtId="0" fontId="18" fillId="11" borderId="0" xfId="5" applyFont="1" applyFill="1" applyBorder="1" applyAlignment="1">
      <alignment horizontal="right"/>
    </xf>
    <xf numFmtId="164" fontId="7" fillId="11" borderId="5" xfId="5" applyNumberFormat="1" applyFont="1" applyFill="1" applyBorder="1" applyAlignment="1" applyProtection="1">
      <alignment horizontal="center"/>
      <protection locked="0"/>
    </xf>
    <xf numFmtId="164" fontId="7" fillId="11" borderId="0" xfId="5" applyNumberFormat="1" applyFont="1" applyFill="1" applyBorder="1" applyAlignment="1" applyProtection="1">
      <alignment horizontal="center"/>
      <protection locked="0"/>
    </xf>
    <xf numFmtId="0" fontId="21" fillId="11" borderId="6" xfId="2" applyFont="1" applyFill="1" applyBorder="1" applyAlignment="1">
      <alignment horizontal="center"/>
    </xf>
    <xf numFmtId="164" fontId="22" fillId="11" borderId="0" xfId="5" applyNumberFormat="1" applyFont="1" applyFill="1" applyBorder="1" applyAlignment="1"/>
    <xf numFmtId="0" fontId="29" fillId="14" borderId="6" xfId="2" applyFont="1" applyFill="1" applyBorder="1" applyAlignment="1">
      <alignment horizontal="center"/>
    </xf>
    <xf numFmtId="165" fontId="5" fillId="6" borderId="0" xfId="0" applyNumberFormat="1" applyFont="1" applyFill="1" applyBorder="1" applyAlignment="1">
      <alignment horizontal="left" vertical="center"/>
    </xf>
    <xf numFmtId="0" fontId="13" fillId="11" borderId="0" xfId="3" applyFont="1" applyFill="1" applyBorder="1" applyAlignment="1">
      <alignment horizontal="center" vertical="center"/>
    </xf>
    <xf numFmtId="0" fontId="13" fillId="11" borderId="7" xfId="3" applyFont="1" applyFill="1" applyBorder="1" applyAlignment="1">
      <alignment horizontal="center" vertical="center"/>
    </xf>
    <xf numFmtId="0" fontId="34" fillId="11" borderId="0" xfId="5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 wrapText="1"/>
    </xf>
    <xf numFmtId="0" fontId="17" fillId="11" borderId="0" xfId="5" applyFont="1" applyFill="1" applyBorder="1" applyAlignment="1">
      <alignment horizontal="center"/>
    </xf>
    <xf numFmtId="14" fontId="16" fillId="12" borderId="4" xfId="4" applyNumberFormat="1" applyFont="1" applyFill="1" applyBorder="1" applyAlignment="1" applyProtection="1">
      <alignment horizontal="center" vertical="center"/>
      <protection locked="0"/>
    </xf>
    <xf numFmtId="14" fontId="16" fillId="10" borderId="4" xfId="7" applyNumberFormat="1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49" fontId="11" fillId="8" borderId="0" xfId="6" applyNumberFormat="1" applyFont="1" applyFill="1" applyBorder="1" applyAlignment="1">
      <alignment horizontal="left" vertical="center"/>
    </xf>
    <xf numFmtId="49" fontId="10" fillId="8" borderId="0" xfId="6" applyNumberFormat="1" applyFont="1" applyFill="1" applyBorder="1" applyAlignment="1">
      <alignment horizontal="left" vertical="center"/>
    </xf>
    <xf numFmtId="164" fontId="12" fillId="9" borderId="0" xfId="0" applyNumberFormat="1" applyFont="1" applyFill="1" applyBorder="1" applyAlignment="1" applyProtection="1">
      <alignment horizontal="center"/>
      <protection locked="0"/>
    </xf>
    <xf numFmtId="0" fontId="13" fillId="11" borderId="0" xfId="3" applyFont="1" applyFill="1" applyBorder="1" applyAlignment="1">
      <alignment horizontal="center"/>
    </xf>
    <xf numFmtId="0" fontId="15" fillId="11" borderId="7" xfId="3" applyFont="1" applyFill="1" applyBorder="1" applyAlignment="1">
      <alignment horizontal="center" vertical="top" wrapText="1"/>
    </xf>
    <xf numFmtId="0" fontId="15" fillId="11" borderId="0" xfId="3" applyFont="1" applyFill="1" applyBorder="1" applyAlignment="1">
      <alignment horizontal="center" vertical="center"/>
    </xf>
    <xf numFmtId="14" fontId="16" fillId="12" borderId="4" xfId="4" applyNumberFormat="1" applyFont="1" applyFill="1" applyBorder="1" applyAlignment="1" applyProtection="1">
      <alignment horizontal="center" vertical="center"/>
    </xf>
  </cellXfs>
  <cellStyles count="8">
    <cellStyle name="60% - Cor3" xfId="5" builtinId="40"/>
    <cellStyle name="Cabeçalho 2" xfId="2" builtinId="17"/>
    <cellStyle name="Cabeçalho 3" xfId="3" builtinId="18"/>
    <cellStyle name="Cor3" xfId="4" builtinId="37"/>
    <cellStyle name="Cor5" xfId="6" builtinId="45"/>
    <cellStyle name="Cor6" xfId="7" builtinId="49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5BCA-FE1C-4ACE-8773-D4586595789C}">
  <sheetPr>
    <tabColor theme="9" tint="0.39997558519241921"/>
  </sheetPr>
  <dimension ref="C2:J23"/>
  <sheetViews>
    <sheetView showGridLines="0" workbookViewId="0">
      <selection activeCell="C9" sqref="C9"/>
    </sheetView>
  </sheetViews>
  <sheetFormatPr defaultRowHeight="15"/>
  <cols>
    <col min="3" max="3" width="10.7109375" customWidth="1"/>
    <col min="4" max="4" width="12.5703125" customWidth="1"/>
    <col min="5" max="5" width="10.7109375" customWidth="1"/>
    <col min="6" max="6" width="12.140625" customWidth="1"/>
    <col min="7" max="9" width="10.7109375" customWidth="1"/>
    <col min="10" max="10" width="10.42578125" bestFit="1" customWidth="1"/>
  </cols>
  <sheetData>
    <row r="2" spans="3:10" ht="41.25" customHeight="1">
      <c r="C2" s="40" t="s">
        <v>10</v>
      </c>
      <c r="D2" s="41"/>
      <c r="E2" s="41"/>
      <c r="F2" s="41"/>
      <c r="G2" s="41"/>
      <c r="H2" s="41"/>
      <c r="I2" s="41"/>
      <c r="J2" s="1"/>
    </row>
    <row r="3" spans="3:10">
      <c r="C3" s="42" t="str">
        <f>IF(H4&gt;0," ","Verifique Valor")</f>
        <v xml:space="preserve"> </v>
      </c>
      <c r="D3" s="42"/>
      <c r="E3" s="43"/>
      <c r="F3" s="43"/>
      <c r="G3" s="2"/>
      <c r="H3" s="2"/>
      <c r="I3" s="2"/>
      <c r="J3" s="3" t="b">
        <f>ISNUMBER(H4)</f>
        <v>1</v>
      </c>
    </row>
    <row r="4" spans="3:10" ht="18">
      <c r="C4" s="44" t="s">
        <v>6</v>
      </c>
      <c r="D4" s="45"/>
      <c r="E4" s="45"/>
      <c r="F4" s="45"/>
      <c r="G4" s="45"/>
      <c r="H4" s="46">
        <v>51</v>
      </c>
      <c r="I4" s="46"/>
      <c r="J4" s="4"/>
    </row>
    <row r="5" spans="3:10">
      <c r="C5" s="32"/>
      <c r="D5" s="32"/>
      <c r="E5" s="5"/>
      <c r="F5" s="5"/>
      <c r="G5" s="5"/>
      <c r="H5" s="1"/>
      <c r="I5" s="1"/>
      <c r="J5" s="1"/>
    </row>
    <row r="6" spans="3:10" ht="18.75" customHeight="1">
      <c r="C6" s="33" t="s">
        <v>0</v>
      </c>
      <c r="D6" s="33"/>
      <c r="E6" s="33"/>
      <c r="F6" s="35"/>
      <c r="G6" s="33" t="s">
        <v>1</v>
      </c>
      <c r="H6" s="33"/>
      <c r="I6" s="33"/>
      <c r="J6" s="1"/>
    </row>
    <row r="7" spans="3:10">
      <c r="C7" s="34"/>
      <c r="D7" s="34"/>
      <c r="E7" s="34"/>
      <c r="F7" s="35"/>
      <c r="G7" s="34"/>
      <c r="H7" s="34"/>
      <c r="I7" s="34"/>
      <c r="J7" s="1"/>
    </row>
    <row r="8" spans="3:10" ht="18">
      <c r="C8" s="39">
        <v>46049</v>
      </c>
      <c r="D8" s="39"/>
      <c r="E8" s="39"/>
      <c r="F8" s="21"/>
      <c r="G8" s="38">
        <f ca="1">TODAY()</f>
        <v>46118</v>
      </c>
      <c r="H8" s="38"/>
      <c r="I8" s="38"/>
      <c r="J8" s="22">
        <f ca="1">EOMONTH(TODAY(),0)</f>
        <v>46142</v>
      </c>
    </row>
    <row r="9" spans="3:10" ht="18">
      <c r="C9" s="6"/>
      <c r="D9" s="6"/>
      <c r="E9" s="37" t="str">
        <f ca="1">IF(G8&lt;C8,"Verifique as datas!!"," ")</f>
        <v xml:space="preserve"> </v>
      </c>
      <c r="F9" s="37"/>
      <c r="G9" s="37"/>
      <c r="H9" s="6"/>
      <c r="I9" s="6"/>
      <c r="J9" s="1"/>
    </row>
    <row r="10" spans="3:10" ht="18">
      <c r="C10" s="26" t="s">
        <v>2</v>
      </c>
      <c r="D10" s="26"/>
      <c r="E10" s="26"/>
      <c r="F10" s="17"/>
      <c r="G10" s="7">
        <v>7.2209999999999996E-2</v>
      </c>
      <c r="H10" s="27"/>
      <c r="I10" s="28"/>
      <c r="J10" s="3" t="b">
        <f>ISNUMBER(G10)</f>
        <v>1</v>
      </c>
    </row>
    <row r="11" spans="3:10" ht="15.75">
      <c r="C11" s="6"/>
      <c r="D11" s="6"/>
      <c r="E11" s="6"/>
      <c r="F11" s="9" t="str">
        <f>IF(J10," "," Caracter inválido ")</f>
        <v xml:space="preserve"> </v>
      </c>
      <c r="G11" s="8"/>
      <c r="H11" s="9" t="str">
        <f>IF(J10," "," Caracter inválido ")</f>
        <v xml:space="preserve"> </v>
      </c>
      <c r="I11" s="9"/>
      <c r="J11" s="1"/>
    </row>
    <row r="12" spans="3:10" ht="21.75" thickBot="1">
      <c r="C12" s="29" t="s">
        <v>11</v>
      </c>
      <c r="D12" s="29"/>
      <c r="E12" s="29"/>
      <c r="F12" s="29"/>
      <c r="G12" s="30">
        <f ca="1">(H4*G10/365)*G18</f>
        <v>0.70627315068493146</v>
      </c>
      <c r="H12" s="30"/>
      <c r="I12" s="6"/>
      <c r="J12" s="10"/>
    </row>
    <row r="13" spans="3:10" ht="15.75" thickTop="1">
      <c r="C13" s="6"/>
      <c r="D13" s="6"/>
      <c r="E13" s="6"/>
      <c r="F13" s="6"/>
      <c r="G13" s="6"/>
      <c r="H13" s="6"/>
      <c r="I13" s="6"/>
      <c r="J13" s="36"/>
    </row>
    <row r="14" spans="3:10">
      <c r="C14" s="11"/>
      <c r="D14" s="6"/>
      <c r="E14" s="6"/>
      <c r="F14" s="6"/>
      <c r="G14" s="6"/>
      <c r="H14" s="6"/>
      <c r="I14" s="6"/>
      <c r="J14" s="36"/>
    </row>
    <row r="15" spans="3:10">
      <c r="C15" s="2"/>
      <c r="D15" s="2"/>
      <c r="E15" s="2"/>
      <c r="F15" s="2"/>
      <c r="G15" s="2"/>
      <c r="H15" s="2"/>
      <c r="I15" s="2"/>
      <c r="J15" s="2"/>
    </row>
    <row r="16" spans="3:10" ht="18" thickBot="1">
      <c r="C16" s="31" t="s">
        <v>4</v>
      </c>
      <c r="D16" s="31"/>
      <c r="E16" s="31"/>
      <c r="F16" s="31"/>
      <c r="G16" s="31"/>
      <c r="H16" s="31"/>
      <c r="I16" s="31"/>
      <c r="J16" s="1"/>
    </row>
    <row r="17" spans="3:10" ht="15.75" thickTop="1">
      <c r="C17" s="12"/>
      <c r="D17" s="12"/>
      <c r="E17" s="12"/>
      <c r="F17" s="12"/>
      <c r="G17" s="12"/>
      <c r="H17" s="12"/>
      <c r="I17" s="12"/>
      <c r="J17" s="1"/>
    </row>
    <row r="18" spans="3:10" ht="16.5" thickBot="1">
      <c r="C18" s="13" t="s">
        <v>5</v>
      </c>
      <c r="D18" s="14"/>
      <c r="E18" s="18"/>
      <c r="F18" s="19"/>
      <c r="G18" s="20">
        <f ca="1">IF(C8="","0",(G8-C8)+1)</f>
        <v>70</v>
      </c>
      <c r="H18" s="15" t="s">
        <v>3</v>
      </c>
      <c r="I18" s="15"/>
      <c r="J18" s="1"/>
    </row>
    <row r="19" spans="3:10">
      <c r="C19" s="12"/>
      <c r="D19" s="12"/>
      <c r="E19" s="12"/>
      <c r="F19" s="12"/>
      <c r="G19" s="12"/>
      <c r="H19" s="12"/>
      <c r="I19" s="12"/>
      <c r="J19" s="1"/>
    </row>
    <row r="20" spans="3:10" ht="21" thickBot="1">
      <c r="C20" s="16" t="s">
        <v>9</v>
      </c>
      <c r="D20" s="16"/>
      <c r="E20" s="16"/>
      <c r="F20" s="16"/>
      <c r="G20" s="16"/>
      <c r="H20" s="25">
        <f ca="1">H4+G12</f>
        <v>51.706273150684929</v>
      </c>
      <c r="I20" s="25"/>
      <c r="J20" s="1"/>
    </row>
    <row r="21" spans="3:10" ht="15.75" thickTop="1">
      <c r="C21" s="12"/>
      <c r="D21" s="12"/>
      <c r="E21" s="12"/>
      <c r="F21" s="12"/>
      <c r="G21" s="12"/>
      <c r="H21" s="12"/>
      <c r="I21" s="12"/>
      <c r="J21" s="1"/>
    </row>
    <row r="22" spans="3:10">
      <c r="C22" s="2"/>
      <c r="D22" s="2"/>
      <c r="E22" s="2"/>
      <c r="F22" s="2"/>
      <c r="G22" s="2"/>
      <c r="H22" s="2"/>
      <c r="I22" s="24" t="s">
        <v>13</v>
      </c>
      <c r="J22" s="2"/>
    </row>
    <row r="23" spans="3:10">
      <c r="C23" s="1"/>
      <c r="D23" s="1"/>
      <c r="E23" s="1"/>
      <c r="F23" s="1"/>
      <c r="G23" s="1"/>
      <c r="H23" s="1"/>
      <c r="I23" s="1"/>
      <c r="J23" s="1"/>
    </row>
  </sheetData>
  <sheetProtection algorithmName="SHA-512" hashValue="XF/AmSaJUXHBGmknwBjO7epOJnRXQgkwxAKbrdjtJGkCtolgSpMeDVQkfBpoFlZKrBFuYEsb2G4wpMswu+kdjw==" saltValue="N0HN7DCZo4BPneTnCRiDNQ==" spinCount="100000" sheet="1" objects="1" scenarios="1"/>
  <mergeCells count="19">
    <mergeCell ref="C2:I2"/>
    <mergeCell ref="C3:D3"/>
    <mergeCell ref="E3:F3"/>
    <mergeCell ref="C4:G4"/>
    <mergeCell ref="H4:I4"/>
    <mergeCell ref="C5:D5"/>
    <mergeCell ref="C6:E7"/>
    <mergeCell ref="G6:I7"/>
    <mergeCell ref="F6:F7"/>
    <mergeCell ref="J13:J14"/>
    <mergeCell ref="E9:G9"/>
    <mergeCell ref="G8:I8"/>
    <mergeCell ref="C8:E8"/>
    <mergeCell ref="H20:I20"/>
    <mergeCell ref="C10:E10"/>
    <mergeCell ref="H10:I10"/>
    <mergeCell ref="C12:F12"/>
    <mergeCell ref="G12:H12"/>
    <mergeCell ref="C16:I16"/>
  </mergeCells>
  <pageMargins left="0" right="0.31496062992125984" top="0.74803149606299213" bottom="0.35433070866141736" header="0.31496062992125984" footer="0.31496062992125984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07B2-1FB9-4A49-A320-22239BF3CF25}">
  <sheetPr>
    <tabColor theme="8" tint="-0.249977111117893"/>
  </sheetPr>
  <dimension ref="C2:J26"/>
  <sheetViews>
    <sheetView showGridLines="0" tabSelected="1" workbookViewId="0">
      <selection activeCell="C9" sqref="C9:E9"/>
    </sheetView>
  </sheetViews>
  <sheetFormatPr defaultRowHeight="15"/>
  <cols>
    <col min="3" max="3" width="10.7109375" customWidth="1"/>
    <col min="4" max="4" width="12.5703125" customWidth="1"/>
    <col min="5" max="5" width="10.7109375" customWidth="1"/>
    <col min="6" max="6" width="12.140625" customWidth="1"/>
    <col min="7" max="9" width="10.7109375" customWidth="1"/>
    <col min="10" max="10" width="10.42578125" bestFit="1" customWidth="1"/>
  </cols>
  <sheetData>
    <row r="2" spans="3:10" ht="41.25" customHeight="1">
      <c r="C2" s="40" t="s">
        <v>10</v>
      </c>
      <c r="D2" s="41"/>
      <c r="E2" s="41"/>
      <c r="F2" s="41"/>
      <c r="G2" s="41"/>
      <c r="H2" s="41"/>
      <c r="I2" s="41"/>
      <c r="J2" s="1"/>
    </row>
    <row r="3" spans="3:10">
      <c r="C3" s="42" t="str">
        <f>IF(H4&gt;0," ","Verifique Valor")</f>
        <v xml:space="preserve"> </v>
      </c>
      <c r="D3" s="42"/>
      <c r="E3" s="43"/>
      <c r="F3" s="43"/>
      <c r="G3" s="2"/>
      <c r="H3" s="2"/>
      <c r="I3" s="2"/>
      <c r="J3" s="3" t="b">
        <f>ISNUMBER(H4)</f>
        <v>1</v>
      </c>
    </row>
    <row r="4" spans="3:10" ht="18">
      <c r="C4" s="44" t="s">
        <v>6</v>
      </c>
      <c r="D4" s="45"/>
      <c r="E4" s="45"/>
      <c r="F4" s="45"/>
      <c r="G4" s="45"/>
      <c r="H4" s="46">
        <v>51</v>
      </c>
      <c r="I4" s="46"/>
      <c r="J4" s="4"/>
    </row>
    <row r="5" spans="3:10">
      <c r="C5" s="32"/>
      <c r="D5" s="32"/>
      <c r="E5" s="5"/>
      <c r="F5" s="5"/>
      <c r="G5" s="5"/>
      <c r="H5" s="1"/>
      <c r="I5" s="1"/>
      <c r="J5" s="1"/>
    </row>
    <row r="6" spans="3:10" ht="18.75">
      <c r="C6" s="47" t="s">
        <v>0</v>
      </c>
      <c r="D6" s="47"/>
      <c r="E6" s="47"/>
      <c r="F6" s="6"/>
      <c r="G6" s="47" t="s">
        <v>1</v>
      </c>
      <c r="H6" s="47"/>
      <c r="I6" s="47"/>
      <c r="J6" s="1"/>
    </row>
    <row r="7" spans="3:10" ht="25.5" customHeight="1">
      <c r="C7" s="48" t="s">
        <v>12</v>
      </c>
      <c r="D7" s="48"/>
      <c r="E7" s="48"/>
      <c r="F7" s="6"/>
      <c r="G7" s="49" t="s">
        <v>7</v>
      </c>
      <c r="H7" s="49"/>
      <c r="I7" s="49"/>
      <c r="J7" s="1"/>
    </row>
    <row r="8" spans="3:10" ht="18">
      <c r="C8" s="39">
        <v>46021</v>
      </c>
      <c r="D8" s="39"/>
      <c r="E8" s="39"/>
      <c r="F8" s="21">
        <v>2025</v>
      </c>
      <c r="G8" s="38">
        <v>46022</v>
      </c>
      <c r="H8" s="38"/>
      <c r="I8" s="38"/>
      <c r="J8" s="4"/>
    </row>
    <row r="9" spans="3:10" ht="18">
      <c r="C9" s="39">
        <v>46023</v>
      </c>
      <c r="D9" s="39"/>
      <c r="E9" s="39"/>
      <c r="F9" s="23">
        <f>F8+1</f>
        <v>2026</v>
      </c>
      <c r="G9" s="50">
        <f ca="1">TODAY()</f>
        <v>46118</v>
      </c>
      <c r="H9" s="50"/>
      <c r="I9" s="50"/>
      <c r="J9" s="22">
        <f ca="1">EOMONTH(TODAY(),0)</f>
        <v>46142</v>
      </c>
    </row>
    <row r="10" spans="3:10" ht="18">
      <c r="C10" s="6"/>
      <c r="D10" s="6"/>
      <c r="E10" s="37" t="str">
        <f ca="1">IF(G8&lt;C8,"Verifique as datas!!",IF(G9&lt;C9,"Verifique as datas!!"," "))</f>
        <v xml:space="preserve"> </v>
      </c>
      <c r="F10" s="37"/>
      <c r="G10" s="37"/>
      <c r="H10" s="6"/>
      <c r="I10" s="6"/>
      <c r="J10" s="1"/>
    </row>
    <row r="11" spans="3:10" ht="18">
      <c r="C11" s="26" t="s">
        <v>2</v>
      </c>
      <c r="D11" s="26"/>
      <c r="E11" s="26"/>
      <c r="F11" s="17">
        <f>F8</f>
        <v>2025</v>
      </c>
      <c r="G11" s="7">
        <v>8.3089999999999997E-2</v>
      </c>
      <c r="H11" s="27">
        <f>(H4*G11/365)*G20</f>
        <v>2.3219671232876712E-2</v>
      </c>
      <c r="I11" s="28"/>
      <c r="J11" s="3" t="b">
        <f>ISNUMBER(G11)</f>
        <v>1</v>
      </c>
    </row>
    <row r="12" spans="3:10" ht="18">
      <c r="C12" s="26" t="s">
        <v>2</v>
      </c>
      <c r="D12" s="26"/>
      <c r="E12" s="26"/>
      <c r="F12" s="17">
        <f>F9</f>
        <v>2026</v>
      </c>
      <c r="G12" s="7">
        <v>7.2209999999999996E-2</v>
      </c>
      <c r="H12" s="27">
        <f ca="1">(H4*G12/365)*G21</f>
        <v>0.96860317808219165</v>
      </c>
      <c r="I12" s="28"/>
      <c r="J12" s="3" t="b">
        <f>ISNUMBER(G12)</f>
        <v>1</v>
      </c>
    </row>
    <row r="13" spans="3:10" ht="15.75">
      <c r="C13" s="6"/>
      <c r="D13" s="6"/>
      <c r="E13" s="6"/>
      <c r="F13" s="9" t="str">
        <f>IF(J11," "," Caracter inválido ")</f>
        <v xml:space="preserve"> </v>
      </c>
      <c r="G13" s="8"/>
      <c r="H13" s="9" t="str">
        <f>IF(J12," "," Caracter inválido ")</f>
        <v xml:space="preserve"> </v>
      </c>
      <c r="I13" s="9"/>
      <c r="J13" s="1"/>
    </row>
    <row r="14" spans="3:10" ht="21.75" thickBot="1">
      <c r="C14" s="29" t="s">
        <v>11</v>
      </c>
      <c r="D14" s="29"/>
      <c r="E14" s="29"/>
      <c r="F14" s="29"/>
      <c r="G14" s="30">
        <f ca="1">H11+H12</f>
        <v>0.99182284931506837</v>
      </c>
      <c r="H14" s="30"/>
      <c r="I14" s="6"/>
      <c r="J14" s="10"/>
    </row>
    <row r="15" spans="3:10" ht="15.75" thickTop="1">
      <c r="C15" s="6"/>
      <c r="D15" s="6"/>
      <c r="E15" s="6"/>
      <c r="F15" s="6"/>
      <c r="G15" s="6"/>
      <c r="H15" s="6"/>
      <c r="I15" s="6"/>
      <c r="J15" s="36"/>
    </row>
    <row r="16" spans="3:10">
      <c r="C16" s="11"/>
      <c r="D16" s="6"/>
      <c r="E16" s="6"/>
      <c r="F16" s="6"/>
      <c r="G16" s="6"/>
      <c r="H16" s="6"/>
      <c r="I16" s="6"/>
      <c r="J16" s="36"/>
    </row>
    <row r="17" spans="3:10">
      <c r="C17" s="2"/>
      <c r="D17" s="2"/>
      <c r="E17" s="2"/>
      <c r="F17" s="2"/>
      <c r="G17" s="2"/>
      <c r="H17" s="2"/>
      <c r="I17" s="2"/>
      <c r="J17" s="2"/>
    </row>
    <row r="18" spans="3:10" ht="18" thickBot="1">
      <c r="C18" s="31" t="s">
        <v>4</v>
      </c>
      <c r="D18" s="31"/>
      <c r="E18" s="31"/>
      <c r="F18" s="31"/>
      <c r="G18" s="31"/>
      <c r="H18" s="31"/>
      <c r="I18" s="31"/>
      <c r="J18" s="1"/>
    </row>
    <row r="19" spans="3:10" ht="15.75" thickTop="1">
      <c r="C19" s="12"/>
      <c r="D19" s="12"/>
      <c r="E19" s="12"/>
      <c r="F19" s="12"/>
      <c r="G19" s="12"/>
      <c r="H19" s="12"/>
      <c r="I19" s="12"/>
      <c r="J19" s="1"/>
    </row>
    <row r="20" spans="3:10" ht="16.5" thickBot="1">
      <c r="C20" s="13" t="s">
        <v>5</v>
      </c>
      <c r="D20" s="14"/>
      <c r="E20" s="18" t="s">
        <v>8</v>
      </c>
      <c r="F20" s="19">
        <f>F8</f>
        <v>2025</v>
      </c>
      <c r="G20" s="20">
        <f>(G8-C8)+1</f>
        <v>2</v>
      </c>
      <c r="H20" s="15" t="s">
        <v>3</v>
      </c>
      <c r="I20" s="15"/>
      <c r="J20" s="1"/>
    </row>
    <row r="21" spans="3:10" ht="16.5" thickBot="1">
      <c r="C21" s="13" t="s">
        <v>5</v>
      </c>
      <c r="D21" s="14"/>
      <c r="E21" s="18" t="s">
        <v>8</v>
      </c>
      <c r="F21" s="19">
        <f>F9</f>
        <v>2026</v>
      </c>
      <c r="G21" s="20">
        <f ca="1">IF(C9="","0",(G9-C9)+1)</f>
        <v>96</v>
      </c>
      <c r="H21" s="15" t="s">
        <v>3</v>
      </c>
      <c r="I21" s="15"/>
      <c r="J21" s="1"/>
    </row>
    <row r="22" spans="3:10">
      <c r="C22" s="12"/>
      <c r="D22" s="12"/>
      <c r="E22" s="12"/>
      <c r="F22" s="12"/>
      <c r="G22" s="12"/>
      <c r="H22" s="12"/>
      <c r="I22" s="12"/>
      <c r="J22" s="1"/>
    </row>
    <row r="23" spans="3:10" ht="21" thickBot="1">
      <c r="C23" s="16" t="s">
        <v>9</v>
      </c>
      <c r="D23" s="16"/>
      <c r="E23" s="16"/>
      <c r="F23" s="16"/>
      <c r="G23" s="16"/>
      <c r="H23" s="25">
        <f ca="1">H4+G14</f>
        <v>51.991822849315071</v>
      </c>
      <c r="I23" s="25"/>
      <c r="J23" s="1"/>
    </row>
    <row r="24" spans="3:10" ht="15.75" thickTop="1">
      <c r="C24" s="12"/>
      <c r="D24" s="12"/>
      <c r="E24" s="12"/>
      <c r="F24" s="12"/>
      <c r="G24" s="12"/>
      <c r="H24" s="12"/>
      <c r="I24" s="12"/>
      <c r="J24" s="1"/>
    </row>
    <row r="25" spans="3:10">
      <c r="C25" s="2"/>
      <c r="D25" s="2"/>
      <c r="E25" s="2"/>
      <c r="F25" s="2"/>
      <c r="G25" s="2"/>
      <c r="H25" s="2"/>
      <c r="I25" s="24" t="s">
        <v>13</v>
      </c>
      <c r="J25" s="2"/>
    </row>
    <row r="26" spans="3:10">
      <c r="C26" s="1"/>
      <c r="D26" s="1"/>
      <c r="E26" s="1"/>
      <c r="F26" s="1"/>
      <c r="G26" s="1"/>
      <c r="H26" s="1"/>
      <c r="I26" s="1"/>
      <c r="J26" s="1"/>
    </row>
  </sheetData>
  <sheetProtection algorithmName="SHA-512" hashValue="KzurIJHW7gpjyHL1NdliAQZwGBXCptQ6v5TQfcoVjIuUhXHL8hvJkMacWTHVY/rdh7nEXoAkC4k7NTFUlB9IZQ==" saltValue="a6FhZy6/zC99XQG6eIsyyQ==" spinCount="100000" sheet="1" objects="1" scenarios="1"/>
  <mergeCells count="24">
    <mergeCell ref="C14:F14"/>
    <mergeCell ref="G14:H14"/>
    <mergeCell ref="J15:J16"/>
    <mergeCell ref="C18:I18"/>
    <mergeCell ref="H23:I23"/>
    <mergeCell ref="C12:E12"/>
    <mergeCell ref="H12:I12"/>
    <mergeCell ref="C6:E6"/>
    <mergeCell ref="G6:I6"/>
    <mergeCell ref="C7:E7"/>
    <mergeCell ref="G7:I7"/>
    <mergeCell ref="C8:E8"/>
    <mergeCell ref="G8:I8"/>
    <mergeCell ref="C9:E9"/>
    <mergeCell ref="G9:I9"/>
    <mergeCell ref="E10:G10"/>
    <mergeCell ref="C11:E11"/>
    <mergeCell ref="H11:I11"/>
    <mergeCell ref="C5:D5"/>
    <mergeCell ref="C2:I2"/>
    <mergeCell ref="C3:D3"/>
    <mergeCell ref="E3:F3"/>
    <mergeCell ref="C4:G4"/>
    <mergeCell ref="H4:I4"/>
  </mergeCells>
  <pageMargins left="0" right="0.11811023622047245" top="0.74803149606299213" bottom="0.74803149606299213" header="0.31496062992125984" footer="0.31496062992125984"/>
  <pageSetup paperSize="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0C02-A684-40B3-BD6C-0C5D23448B9E}">
  <sheetPr>
    <tabColor theme="5" tint="0.39997558519241921"/>
  </sheetPr>
  <dimension ref="C2:J29"/>
  <sheetViews>
    <sheetView showGridLines="0" workbookViewId="0">
      <selection activeCell="G31" sqref="G31"/>
    </sheetView>
  </sheetViews>
  <sheetFormatPr defaultRowHeight="15"/>
  <cols>
    <col min="3" max="3" width="10.7109375" customWidth="1"/>
    <col min="4" max="4" width="12.5703125" customWidth="1"/>
    <col min="5" max="5" width="10.7109375" customWidth="1"/>
    <col min="6" max="6" width="12.140625" customWidth="1"/>
    <col min="7" max="9" width="10.7109375" customWidth="1"/>
    <col min="10" max="10" width="10.42578125" bestFit="1" customWidth="1"/>
  </cols>
  <sheetData>
    <row r="2" spans="3:10" ht="41.25" customHeight="1">
      <c r="C2" s="40" t="s">
        <v>10</v>
      </c>
      <c r="D2" s="41"/>
      <c r="E2" s="41"/>
      <c r="F2" s="41"/>
      <c r="G2" s="41"/>
      <c r="H2" s="41"/>
      <c r="I2" s="41"/>
      <c r="J2" s="1"/>
    </row>
    <row r="3" spans="3:10">
      <c r="C3" s="42" t="str">
        <f>IF(H4&gt;0," ","Verifique Valor")</f>
        <v xml:space="preserve"> </v>
      </c>
      <c r="D3" s="42"/>
      <c r="E3" s="43"/>
      <c r="F3" s="43"/>
      <c r="G3" s="2"/>
      <c r="H3" s="2"/>
      <c r="I3" s="2"/>
      <c r="J3" s="3" t="b">
        <f>ISNUMBER(H4)</f>
        <v>1</v>
      </c>
    </row>
    <row r="4" spans="3:10" ht="18">
      <c r="C4" s="44" t="s">
        <v>6</v>
      </c>
      <c r="D4" s="45"/>
      <c r="E4" s="45"/>
      <c r="F4" s="45"/>
      <c r="G4" s="45"/>
      <c r="H4" s="46">
        <v>51</v>
      </c>
      <c r="I4" s="46"/>
      <c r="J4" s="4"/>
    </row>
    <row r="5" spans="3:10">
      <c r="C5" s="32"/>
      <c r="D5" s="32"/>
      <c r="E5" s="5"/>
      <c r="F5" s="5"/>
      <c r="G5" s="5"/>
      <c r="H5" s="1"/>
      <c r="I5" s="1"/>
      <c r="J5" s="1"/>
    </row>
    <row r="6" spans="3:10" ht="18.75">
      <c r="C6" s="47" t="s">
        <v>0</v>
      </c>
      <c r="D6" s="47"/>
      <c r="E6" s="47"/>
      <c r="F6" s="6"/>
      <c r="G6" s="47" t="s">
        <v>1</v>
      </c>
      <c r="H6" s="47"/>
      <c r="I6" s="47"/>
      <c r="J6" s="1"/>
    </row>
    <row r="7" spans="3:10" ht="25.5" customHeight="1">
      <c r="C7" s="48" t="s">
        <v>12</v>
      </c>
      <c r="D7" s="48"/>
      <c r="E7" s="48"/>
      <c r="F7" s="6"/>
      <c r="G7" s="49" t="s">
        <v>7</v>
      </c>
      <c r="H7" s="49"/>
      <c r="I7" s="49"/>
      <c r="J7" s="1"/>
    </row>
    <row r="8" spans="3:10" ht="18">
      <c r="C8" s="39">
        <v>45658</v>
      </c>
      <c r="D8" s="39"/>
      <c r="E8" s="39"/>
      <c r="F8" s="21">
        <v>2025</v>
      </c>
      <c r="G8" s="38">
        <v>46022</v>
      </c>
      <c r="H8" s="38"/>
      <c r="I8" s="38"/>
      <c r="J8" s="4"/>
    </row>
    <row r="9" spans="3:10" ht="18">
      <c r="C9" s="39">
        <v>46023</v>
      </c>
      <c r="D9" s="39"/>
      <c r="E9" s="39"/>
      <c r="F9" s="23">
        <f>F8+1</f>
        <v>2026</v>
      </c>
      <c r="G9" s="38">
        <v>46387</v>
      </c>
      <c r="H9" s="38"/>
      <c r="I9" s="38"/>
      <c r="J9" s="22">
        <f ca="1">EOMONTH(TODAY(),0)</f>
        <v>46142</v>
      </c>
    </row>
    <row r="10" spans="3:10" ht="18">
      <c r="C10" s="39">
        <v>46388</v>
      </c>
      <c r="D10" s="39"/>
      <c r="E10" s="39"/>
      <c r="F10" s="23">
        <f>F9+1</f>
        <v>2027</v>
      </c>
      <c r="G10" s="38">
        <f ca="1">TODAY()</f>
        <v>46118</v>
      </c>
      <c r="H10" s="38"/>
      <c r="I10" s="38"/>
      <c r="J10" s="22"/>
    </row>
    <row r="11" spans="3:10" ht="18">
      <c r="C11" s="6"/>
      <c r="D11" s="6"/>
      <c r="E11" s="37" t="str">
        <f ca="1">IF(G8&lt;C8,"Verifique as datas!!",IF(G9&lt;C9,"Verifique as datas!!",IF(G10&lt;C10,"Verifique as datas!!"," ")))</f>
        <v>Verifique as datas!!</v>
      </c>
      <c r="F11" s="37"/>
      <c r="G11" s="37"/>
      <c r="H11" s="6"/>
      <c r="I11" s="6"/>
      <c r="J11" s="1"/>
    </row>
    <row r="12" spans="3:10" ht="18">
      <c r="C12" s="26" t="s">
        <v>2</v>
      </c>
      <c r="D12" s="26"/>
      <c r="E12" s="26"/>
      <c r="F12" s="17">
        <f>F8</f>
        <v>2025</v>
      </c>
      <c r="G12" s="7">
        <v>8.3089999999999997E-2</v>
      </c>
      <c r="H12" s="27">
        <f>(H4*G12/365)*G22</f>
        <v>4.23759</v>
      </c>
      <c r="I12" s="28"/>
      <c r="J12" s="3" t="b">
        <f>ISNUMBER(G12)</f>
        <v>1</v>
      </c>
    </row>
    <row r="13" spans="3:10" ht="18">
      <c r="C13" s="26" t="s">
        <v>2</v>
      </c>
      <c r="D13" s="26"/>
      <c r="E13" s="26"/>
      <c r="F13" s="17">
        <f>F9</f>
        <v>2026</v>
      </c>
      <c r="G13" s="7">
        <v>7.2209999999999996E-2</v>
      </c>
      <c r="H13" s="27">
        <f>(H4*G13/365)*G23</f>
        <v>3.6827099999999997</v>
      </c>
      <c r="I13" s="28"/>
      <c r="J13" s="3" t="b">
        <f>ISNUMBER(G13)</f>
        <v>1</v>
      </c>
    </row>
    <row r="14" spans="3:10" ht="18">
      <c r="C14" s="26" t="s">
        <v>2</v>
      </c>
      <c r="D14" s="26"/>
      <c r="E14" s="26"/>
      <c r="F14" s="17">
        <f>F10</f>
        <v>2027</v>
      </c>
      <c r="G14" s="7">
        <v>0</v>
      </c>
      <c r="H14" s="27">
        <f ca="1">(H4*G14/365)*G24</f>
        <v>0</v>
      </c>
      <c r="I14" s="28"/>
      <c r="J14" s="3"/>
    </row>
    <row r="15" spans="3:10" ht="15.75">
      <c r="C15" s="6"/>
      <c r="D15" s="6"/>
      <c r="E15" s="6"/>
      <c r="F15" s="9" t="str">
        <f>IF(J12," "," Caracter inválido ")</f>
        <v xml:space="preserve"> </v>
      </c>
      <c r="G15" s="8"/>
      <c r="H15" s="9" t="str">
        <f>IF(J13," "," Caracter inválido ")</f>
        <v xml:space="preserve"> </v>
      </c>
      <c r="I15" s="9"/>
      <c r="J15" s="1"/>
    </row>
    <row r="16" spans="3:10" ht="21.75" thickBot="1">
      <c r="C16" s="29" t="s">
        <v>11</v>
      </c>
      <c r="D16" s="29"/>
      <c r="E16" s="29"/>
      <c r="F16" s="29"/>
      <c r="G16" s="30">
        <f ca="1">H12+H13+H14</f>
        <v>7.9202999999999992</v>
      </c>
      <c r="H16" s="30"/>
      <c r="I16" s="6"/>
      <c r="J16" s="10"/>
    </row>
    <row r="17" spans="3:10" ht="15.75" thickTop="1">
      <c r="C17" s="6"/>
      <c r="D17" s="6"/>
      <c r="E17" s="6"/>
      <c r="F17" s="6"/>
      <c r="G17" s="6"/>
      <c r="H17" s="6"/>
      <c r="I17" s="6"/>
      <c r="J17" s="36"/>
    </row>
    <row r="18" spans="3:10">
      <c r="C18" s="11"/>
      <c r="D18" s="6"/>
      <c r="E18" s="6"/>
      <c r="F18" s="6"/>
      <c r="G18" s="6"/>
      <c r="H18" s="6"/>
      <c r="I18" s="6"/>
      <c r="J18" s="36"/>
    </row>
    <row r="19" spans="3:10">
      <c r="C19" s="2"/>
      <c r="D19" s="2"/>
      <c r="E19" s="2"/>
      <c r="F19" s="2"/>
      <c r="G19" s="2"/>
      <c r="H19" s="2"/>
      <c r="I19" s="2"/>
      <c r="J19" s="2"/>
    </row>
    <row r="20" spans="3:10" ht="18" thickBot="1">
      <c r="C20" s="31" t="s">
        <v>4</v>
      </c>
      <c r="D20" s="31"/>
      <c r="E20" s="31"/>
      <c r="F20" s="31"/>
      <c r="G20" s="31"/>
      <c r="H20" s="31"/>
      <c r="I20" s="31"/>
      <c r="J20" s="1"/>
    </row>
    <row r="21" spans="3:10" ht="15.75" thickTop="1">
      <c r="C21" s="12"/>
      <c r="D21" s="12"/>
      <c r="E21" s="12"/>
      <c r="F21" s="12"/>
      <c r="G21" s="12"/>
      <c r="H21" s="12"/>
      <c r="I21" s="12"/>
      <c r="J21" s="1"/>
    </row>
    <row r="22" spans="3:10" ht="16.5" thickBot="1">
      <c r="C22" s="13" t="s">
        <v>5</v>
      </c>
      <c r="D22" s="14"/>
      <c r="E22" s="18" t="s">
        <v>8</v>
      </c>
      <c r="F22" s="19">
        <f>F8</f>
        <v>2025</v>
      </c>
      <c r="G22" s="20">
        <f>(G8-C8)+1</f>
        <v>365</v>
      </c>
      <c r="H22" s="15" t="s">
        <v>3</v>
      </c>
      <c r="I22" s="15"/>
      <c r="J22" s="1"/>
    </row>
    <row r="23" spans="3:10" ht="16.5" thickBot="1">
      <c r="C23" s="13" t="s">
        <v>5</v>
      </c>
      <c r="D23" s="14"/>
      <c r="E23" s="18" t="s">
        <v>8</v>
      </c>
      <c r="F23" s="19">
        <f>F9</f>
        <v>2026</v>
      </c>
      <c r="G23" s="20">
        <f>IF(C9="","0",(G9-C9)+1)</f>
        <v>365</v>
      </c>
      <c r="H23" s="15" t="s">
        <v>3</v>
      </c>
      <c r="I23" s="15"/>
      <c r="J23" s="1"/>
    </row>
    <row r="24" spans="3:10" ht="16.5" thickBot="1">
      <c r="C24" s="13" t="s">
        <v>5</v>
      </c>
      <c r="D24" s="14"/>
      <c r="E24" s="18" t="s">
        <v>8</v>
      </c>
      <c r="F24" s="19">
        <f>F10</f>
        <v>2027</v>
      </c>
      <c r="G24" s="20">
        <f ca="1">IF(C10="","0",(G10-C10)+1)</f>
        <v>-269</v>
      </c>
      <c r="H24" s="15" t="s">
        <v>3</v>
      </c>
      <c r="I24" s="15"/>
      <c r="J24" s="1"/>
    </row>
    <row r="25" spans="3:10">
      <c r="C25" s="12"/>
      <c r="D25" s="12"/>
      <c r="E25" s="12"/>
      <c r="F25" s="12"/>
      <c r="G25" s="12"/>
      <c r="H25" s="12"/>
      <c r="I25" s="12"/>
      <c r="J25" s="1"/>
    </row>
    <row r="26" spans="3:10" ht="21" thickBot="1">
      <c r="C26" s="16" t="s">
        <v>9</v>
      </c>
      <c r="D26" s="16"/>
      <c r="E26" s="16"/>
      <c r="F26" s="16"/>
      <c r="G26" s="16"/>
      <c r="H26" s="25">
        <f ca="1">H4+G16</f>
        <v>58.920299999999997</v>
      </c>
      <c r="I26" s="25"/>
      <c r="J26" s="1"/>
    </row>
    <row r="27" spans="3:10" ht="15.75" thickTop="1">
      <c r="C27" s="12"/>
      <c r="D27" s="12"/>
      <c r="E27" s="12"/>
      <c r="F27" s="12"/>
      <c r="G27" s="12"/>
      <c r="H27" s="12"/>
      <c r="I27" s="12"/>
      <c r="J27" s="1" t="s">
        <v>13</v>
      </c>
    </row>
    <row r="28" spans="3:10">
      <c r="C28" s="2"/>
      <c r="D28" s="2"/>
      <c r="E28" s="2"/>
      <c r="F28" s="2"/>
      <c r="G28" s="2"/>
      <c r="H28" s="2"/>
      <c r="I28" s="2"/>
      <c r="J28" s="2"/>
    </row>
    <row r="29" spans="3:10">
      <c r="C29" s="1"/>
      <c r="D29" s="1"/>
      <c r="E29" s="1"/>
      <c r="F29" s="1"/>
      <c r="G29" s="1"/>
      <c r="H29" s="1"/>
      <c r="I29" s="1"/>
      <c r="J29" s="1"/>
    </row>
  </sheetData>
  <sheetProtection algorithmName="SHA-512" hashValue="sw4bpNPHgY9Nn1TAMDNQFYjYHVzVwb/1xh07csyDCjjCkkG3IkUwYET1bwtbg05zZzKGVLkJms0v8il8/2jMvQ==" saltValue="AeZmz+i72b1IDRtdhtIv8Q==" spinCount="100000" sheet="1" objects="1" scenarios="1"/>
  <mergeCells count="28">
    <mergeCell ref="C16:F16"/>
    <mergeCell ref="G16:H16"/>
    <mergeCell ref="J17:J18"/>
    <mergeCell ref="C20:I20"/>
    <mergeCell ref="H26:I26"/>
    <mergeCell ref="G10:I10"/>
    <mergeCell ref="C10:E10"/>
    <mergeCell ref="C14:E14"/>
    <mergeCell ref="H14:I14"/>
    <mergeCell ref="C9:E9"/>
    <mergeCell ref="G9:I9"/>
    <mergeCell ref="E11:G11"/>
    <mergeCell ref="C12:E12"/>
    <mergeCell ref="H12:I12"/>
    <mergeCell ref="C13:E13"/>
    <mergeCell ref="H13:I13"/>
    <mergeCell ref="C6:E6"/>
    <mergeCell ref="G6:I6"/>
    <mergeCell ref="C7:E7"/>
    <mergeCell ref="G7:I7"/>
    <mergeCell ref="C8:E8"/>
    <mergeCell ref="G8:I8"/>
    <mergeCell ref="C5:D5"/>
    <mergeCell ref="C2:I2"/>
    <mergeCell ref="C3:D3"/>
    <mergeCell ref="E3:F3"/>
    <mergeCell ref="C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1 Ano</vt:lpstr>
      <vt:lpstr>2 Anos</vt:lpstr>
      <vt:lpstr>3 Anos</vt:lpstr>
    </vt:vector>
  </TitlesOfParts>
  <Company>IGFEJ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Barreleiro</dc:creator>
  <cp:lastModifiedBy>Manuel Barreleiro</cp:lastModifiedBy>
  <cp:lastPrinted>2026-03-04T14:16:09Z</cp:lastPrinted>
  <dcterms:created xsi:type="dcterms:W3CDTF">2026-01-12T13:34:38Z</dcterms:created>
  <dcterms:modified xsi:type="dcterms:W3CDTF">2026-04-06T10:46:47Z</dcterms:modified>
</cp:coreProperties>
</file>